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84705a39b4f0c68/Documenten/3. School/ZZ. Career/JIN/Website/"/>
    </mc:Choice>
  </mc:AlternateContent>
  <xr:revisionPtr revIDLastSave="5" documentId="8_{E04A6DE1-21BD-47E1-AC49-0F2BD84E0F48}" xr6:coauthVersionLast="46" xr6:coauthVersionMax="46" xr10:uidLastSave="{E012B5FB-9738-4127-A3A4-C3603B1E7B51}"/>
  <bookViews>
    <workbookView xWindow="28680" yWindow="-120" windowWidth="29040" windowHeight="15840" xr2:uid="{00000000-000D-0000-FFFF-FFFF00000000}"/>
  </bookViews>
  <sheets>
    <sheet name="Welkom" sheetId="17" r:id="rId1"/>
    <sheet name="Samenvatting" sheetId="4" r:id="rId2"/>
    <sheet name="kostenberekening" sheetId="13" r:id="rId3"/>
    <sheet name="eigen kosten invullen" sheetId="1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16" l="1"/>
  <c r="B55" i="16"/>
  <c r="B53" i="16"/>
  <c r="A53" i="16"/>
  <c r="A52" i="16"/>
  <c r="A51" i="16"/>
  <c r="A50" i="16"/>
  <c r="B49" i="16"/>
  <c r="A49" i="16"/>
  <c r="A48" i="16"/>
  <c r="A43" i="16"/>
  <c r="B42" i="16"/>
  <c r="A42" i="16"/>
  <c r="A41" i="16"/>
  <c r="B40" i="16"/>
  <c r="A40" i="16"/>
  <c r="A39" i="16"/>
  <c r="A38" i="16"/>
  <c r="A37" i="16"/>
  <c r="B36" i="16"/>
  <c r="A36" i="16"/>
  <c r="A35" i="16"/>
  <c r="B30" i="16"/>
  <c r="B58" i="16" s="1"/>
  <c r="B29" i="16"/>
  <c r="B28" i="16"/>
  <c r="B38" i="16" l="1"/>
  <c r="E35" i="16"/>
  <c r="E48" i="16" s="1"/>
  <c r="B35" i="16"/>
  <c r="B52" i="16"/>
  <c r="B48" i="16"/>
  <c r="B39" i="16"/>
  <c r="B43" i="16"/>
  <c r="B41" i="16"/>
  <c r="B37" i="16"/>
  <c r="B50" i="16"/>
  <c r="B57" i="16"/>
  <c r="B51" i="16"/>
  <c r="B54" i="16"/>
  <c r="B29" i="13"/>
  <c r="B56" i="13"/>
  <c r="B55" i="13"/>
  <c r="B53" i="13"/>
  <c r="B40" i="13"/>
  <c r="B49" i="13"/>
  <c r="A53" i="13"/>
  <c r="B42" i="13"/>
  <c r="B36" i="13"/>
  <c r="A43" i="13"/>
  <c r="A42" i="13"/>
  <c r="B30" i="13"/>
  <c r="B43" i="13" s="1"/>
  <c r="A52" i="13"/>
  <c r="A51" i="13"/>
  <c r="A50" i="13"/>
  <c r="A49" i="13"/>
  <c r="A48" i="13"/>
  <c r="A41" i="13"/>
  <c r="A40" i="13"/>
  <c r="A39" i="13"/>
  <c r="A38" i="13"/>
  <c r="A37" i="13"/>
  <c r="A36" i="13"/>
  <c r="A35" i="13"/>
  <c r="B28" i="13"/>
  <c r="B44" i="16" l="1"/>
  <c r="B59" i="16"/>
  <c r="I48" i="16" s="1"/>
  <c r="I36" i="16"/>
  <c r="F35" i="16"/>
  <c r="I35" i="16"/>
  <c r="E35" i="13"/>
  <c r="E48" i="13" s="1"/>
  <c r="B52" i="13"/>
  <c r="B48" i="13"/>
  <c r="B50" i="13"/>
  <c r="B57" i="13"/>
  <c r="B51" i="13"/>
  <c r="B54" i="13"/>
  <c r="B58" i="13"/>
  <c r="B41" i="13"/>
  <c r="B37" i="13"/>
  <c r="B39" i="13"/>
  <c r="B35" i="13"/>
  <c r="B38" i="13"/>
  <c r="F48" i="16" l="1"/>
  <c r="I49" i="16"/>
  <c r="B44" i="13"/>
  <c r="F35" i="13" l="1"/>
  <c r="B20" i="4" s="1"/>
  <c r="I36" i="13"/>
  <c r="B24" i="4" s="1"/>
  <c r="I35" i="13"/>
  <c r="B59" i="13" l="1"/>
  <c r="I49" i="13" s="1"/>
  <c r="C24" i="4" l="1"/>
  <c r="F48" i="13"/>
  <c r="C20" i="4" s="1"/>
  <c r="I48" i="13"/>
</calcChain>
</file>

<file path=xl/sharedStrings.xml><?xml version="1.0" encoding="utf-8"?>
<sst xmlns="http://schemas.openxmlformats.org/spreadsheetml/2006/main" count="138" uniqueCount="59">
  <si>
    <t>jaarlijks</t>
  </si>
  <si>
    <t>eenmalig</t>
  </si>
  <si>
    <t>Kosten project</t>
  </si>
  <si>
    <t>per 5 jaar</t>
  </si>
  <si>
    <t>na verificatie</t>
  </si>
  <si>
    <t>einde project</t>
  </si>
  <si>
    <t>Geen rekening gehouden met tussenhandel</t>
  </si>
  <si>
    <t>meetapparatuur, etc.</t>
  </si>
  <si>
    <t>per jaar, per project</t>
  </si>
  <si>
    <t>per jaar</t>
  </si>
  <si>
    <t>per project, per jaar</t>
  </si>
  <si>
    <t>Validatiekosten</t>
  </si>
  <si>
    <t>Monitoringskosten</t>
  </si>
  <si>
    <t>Monitoring eenmalig</t>
  </si>
  <si>
    <t>Opzet verificatieproces</t>
  </si>
  <si>
    <t>meetapparatuur, etc., per project</t>
  </si>
  <si>
    <t>Verificatiekosten (dataportaal)</t>
  </si>
  <si>
    <t>Prijs</t>
  </si>
  <si>
    <t>Aannames:</t>
  </si>
  <si>
    <t xml:space="preserve">In dit werkblad worden de resultaten van de verschillende werkbladen samen gevat. </t>
  </si>
  <si>
    <t>De waarden in de blauwe cellen in dit en de overige werkbladen kunnen worden aangepast worden --&gt; Deze waarden worden in de andere werkbladen overgenomen!</t>
  </si>
  <si>
    <t>Account maken en onderhoud</t>
  </si>
  <si>
    <t>Registratie project</t>
  </si>
  <si>
    <t>Aanmaken certificaten</t>
  </si>
  <si>
    <t>Overboeken certificaat</t>
  </si>
  <si>
    <t>Afboeken certificaat</t>
  </si>
  <si>
    <t>Prijs/tonCO2</t>
  </si>
  <si>
    <t>Emissiereductie per jaar (tCO2/jaar)</t>
  </si>
  <si>
    <t>&lt;-- wordt ingevuld uit blad 'Samenvatting'!</t>
  </si>
  <si>
    <t>De rode en groene arcering van de cellen hieronder gebeurt automatisch; &gt;20% kleurt rood, &lt;=20% kleurt groen</t>
  </si>
  <si>
    <t>Belangrijk:</t>
  </si>
  <si>
    <t>monitoring en verificatie apart</t>
  </si>
  <si>
    <t xml:space="preserve">Verificatiekosten apart </t>
  </si>
  <si>
    <t>monitoring/verificatie ineen</t>
  </si>
  <si>
    <t>Looptijd project</t>
  </si>
  <si>
    <t>jaar</t>
  </si>
  <si>
    <t>Emissiereductie</t>
  </si>
  <si>
    <t xml:space="preserve"> tCO2/jaar</t>
  </si>
  <si>
    <t>euro</t>
  </si>
  <si>
    <t>Monitoringskosten variabel</t>
  </si>
  <si>
    <t>Rapportage voor verificatie</t>
  </si>
  <si>
    <t>Opbrengsten project</t>
  </si>
  <si>
    <t>project voor 10 jaar ongewijzigd</t>
  </si>
  <si>
    <t>A - Verificatie en monitoring apart; verificatie per 5 jaar</t>
  </si>
  <si>
    <t>B - Verificatie en monitoring geïntegreerd; verificatie jaarlijks</t>
  </si>
  <si>
    <t>Certificaatprijzen</t>
  </si>
  <si>
    <t>kostendekking</t>
  </si>
  <si>
    <t>voor max. 20% overhead</t>
  </si>
  <si>
    <t>% kosten/opbrengst certificaten</t>
  </si>
  <si>
    <t>voor kostendekking</t>
  </si>
  <si>
    <t>Voorbeeldproject</t>
  </si>
  <si>
    <t>voorbeeldproject</t>
  </si>
  <si>
    <t>Verificatie &amp; monitoring apart</t>
  </si>
  <si>
    <t>V&amp; M geïntegreerd</t>
  </si>
  <si>
    <t>Max 20% overhead</t>
  </si>
  <si>
    <t>jaarlijks, maar kan worden uitgesmeerd over meerdere projecten</t>
  </si>
  <si>
    <t>na validatie of na verificatie</t>
  </si>
  <si>
    <t>Percentage van opbrengsten uit certificaten kwijt aan overheadkosten</t>
  </si>
  <si>
    <t>Benodigde certificaatprijs om &lt;20% overheadkosten te blijven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</si>
</sst>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&quot;€&quot;\ #,##0.00"/>
    <numFmt numFmtId="166" formatCode="_ &quot;€&quot;\ * #,##0_ ;_ &quot;€&quot;\ * \-#,##0_ ;_ &quot;€&quot;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0" fontId="0" fillId="0" borderId="0" xfId="0" applyAlignment="1">
      <alignment wrapText="1"/>
    </xf>
    <xf numFmtId="0" fontId="0" fillId="0" borderId="0" xfId="0" applyNumberFormat="1" applyFill="1"/>
    <xf numFmtId="164" fontId="3" fillId="0" borderId="0" xfId="0" applyNumberFormat="1" applyFont="1"/>
    <xf numFmtId="164" fontId="0" fillId="0" borderId="0" xfId="0" applyNumberFormat="1" applyFill="1"/>
    <xf numFmtId="164" fontId="0" fillId="0" borderId="1" xfId="0" applyNumberFormat="1" applyBorder="1"/>
    <xf numFmtId="164" fontId="0" fillId="0" borderId="2" xfId="0" applyNumberFormat="1" applyBorder="1"/>
    <xf numFmtId="164" fontId="3" fillId="0" borderId="0" xfId="0" applyNumberFormat="1" applyFont="1" applyBorder="1"/>
    <xf numFmtId="164" fontId="0" fillId="0" borderId="0" xfId="0" applyNumberFormat="1" applyBorder="1"/>
    <xf numFmtId="164" fontId="4" fillId="0" borderId="1" xfId="0" applyNumberFormat="1" applyFont="1" applyBorder="1"/>
    <xf numFmtId="164" fontId="0" fillId="3" borderId="0" xfId="0" applyNumberFormat="1" applyFill="1"/>
    <xf numFmtId="164" fontId="6" fillId="0" borderId="0" xfId="0" applyNumberFormat="1" applyFont="1"/>
    <xf numFmtId="0" fontId="7" fillId="0" borderId="0" xfId="0" applyFont="1"/>
    <xf numFmtId="0" fontId="9" fillId="0" borderId="0" xfId="0" applyFont="1" applyAlignment="1">
      <alignment vertical="center"/>
    </xf>
    <xf numFmtId="8" fontId="9" fillId="4" borderId="0" xfId="0" applyNumberFormat="1" applyFont="1" applyFill="1" applyAlignment="1">
      <alignment vertical="center"/>
    </xf>
    <xf numFmtId="8" fontId="0" fillId="0" borderId="1" xfId="0" applyNumberFormat="1" applyFill="1" applyBorder="1"/>
    <xf numFmtId="0" fontId="2" fillId="0" borderId="0" xfId="0" applyFont="1" applyAlignment="1">
      <alignment horizontal="center" vertical="center"/>
    </xf>
    <xf numFmtId="0" fontId="0" fillId="5" borderId="0" xfId="0" applyFill="1"/>
    <xf numFmtId="0" fontId="2" fillId="5" borderId="0" xfId="0" applyFont="1" applyFill="1"/>
    <xf numFmtId="0" fontId="2" fillId="5" borderId="1" xfId="0" applyFont="1" applyFill="1" applyBorder="1"/>
    <xf numFmtId="0" fontId="2" fillId="6" borderId="0" xfId="0" applyFont="1" applyFill="1"/>
    <xf numFmtId="0" fontId="2" fillId="6" borderId="1" xfId="0" applyFont="1" applyFill="1" applyBorder="1"/>
    <xf numFmtId="0" fontId="2" fillId="6" borderId="0" xfId="0" applyFont="1" applyFill="1" applyAlignment="1"/>
    <xf numFmtId="0" fontId="0" fillId="6" borderId="0" xfId="0" applyFill="1"/>
    <xf numFmtId="0" fontId="2" fillId="0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8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5" fillId="2" borderId="0" xfId="0" applyFont="1" applyFill="1" applyProtection="1"/>
    <xf numFmtId="0" fontId="0" fillId="2" borderId="0" xfId="0" applyFill="1" applyProtection="1"/>
    <xf numFmtId="9" fontId="0" fillId="0" borderId="0" xfId="1" applyFont="1" applyProtection="1"/>
    <xf numFmtId="165" fontId="0" fillId="3" borderId="0" xfId="0" applyNumberFormat="1" applyFill="1" applyProtection="1"/>
    <xf numFmtId="0" fontId="0" fillId="0" borderId="0" xfId="1" applyNumberFormat="1" applyFont="1" applyProtection="1"/>
    <xf numFmtId="0" fontId="0" fillId="3" borderId="0" xfId="1" applyNumberFormat="1" applyFont="1" applyFill="1" applyProtection="1"/>
    <xf numFmtId="0" fontId="0" fillId="0" borderId="0" xfId="1" applyNumberFormat="1" applyFont="1" applyFill="1" applyProtection="1"/>
    <xf numFmtId="0" fontId="2" fillId="0" borderId="0" xfId="1" applyNumberFormat="1" applyFont="1" applyFill="1" applyAlignment="1" applyProtection="1">
      <alignment wrapText="1"/>
    </xf>
    <xf numFmtId="9" fontId="2" fillId="0" borderId="0" xfId="1" applyFont="1" applyAlignment="1" applyProtection="1">
      <alignment wrapText="1"/>
    </xf>
    <xf numFmtId="0" fontId="2" fillId="0" borderId="0" xfId="1" applyNumberFormat="1" applyFont="1" applyProtection="1"/>
    <xf numFmtId="9" fontId="0" fillId="0" borderId="0" xfId="1" applyNumberFormat="1" applyFont="1" applyFill="1" applyProtection="1"/>
    <xf numFmtId="166" fontId="0" fillId="0" borderId="0" xfId="2" applyNumberFormat="1" applyFont="1" applyFill="1" applyProtection="1"/>
    <xf numFmtId="44" fontId="0" fillId="0" borderId="0" xfId="2" applyFont="1" applyFill="1" applyProtection="1"/>
    <xf numFmtId="44" fontId="0" fillId="0" borderId="0" xfId="0" applyNumberFormat="1" applyBorder="1" applyAlignment="1" applyProtection="1">
      <alignment wrapText="1"/>
    </xf>
    <xf numFmtId="44" fontId="0" fillId="0" borderId="0" xfId="0" applyNumberFormat="1" applyBorder="1" applyProtection="1"/>
    <xf numFmtId="0" fontId="10" fillId="0" borderId="0" xfId="0" applyFont="1"/>
    <xf numFmtId="0" fontId="11" fillId="0" borderId="0" xfId="0" applyFont="1"/>
    <xf numFmtId="0" fontId="12" fillId="0" borderId="0" xfId="0" applyFont="1" applyProtection="1"/>
    <xf numFmtId="0" fontId="0" fillId="0" borderId="0" xfId="0" quotePrefix="1"/>
    <xf numFmtId="8" fontId="9" fillId="0" borderId="0" xfId="0" applyNumberFormat="1" applyFont="1" applyFill="1" applyAlignment="1">
      <alignment vertical="center"/>
    </xf>
    <xf numFmtId="0" fontId="2" fillId="6" borderId="0" xfId="1" applyNumberFormat="1" applyFont="1" applyFill="1" applyAlignment="1" applyProtection="1">
      <alignment horizontal="center"/>
    </xf>
    <xf numFmtId="0" fontId="0" fillId="6" borderId="0" xfId="1" applyNumberFormat="1" applyFont="1" applyFill="1" applyAlignment="1" applyProtection="1">
      <alignment horizontal="center"/>
    </xf>
    <xf numFmtId="0" fontId="2" fillId="6" borderId="0" xfId="0" applyFont="1" applyFill="1" applyAlignment="1">
      <alignment horizontal="center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10.png"/><Relationship Id="rId1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19049</xdr:rowOff>
    </xdr:from>
    <xdr:to>
      <xdr:col>28</xdr:col>
      <xdr:colOff>581025</xdr:colOff>
      <xdr:row>45</xdr:row>
      <xdr:rowOff>38100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111F6DDE-CD00-4FF6-9491-9BD05E2055B0}"/>
            </a:ext>
          </a:extLst>
        </xdr:cNvPr>
        <xdr:cNvSpPr/>
      </xdr:nvSpPr>
      <xdr:spPr>
        <a:xfrm>
          <a:off x="19049" y="19049"/>
          <a:ext cx="17630776" cy="8620126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2000" b="1">
            <a:solidFill>
              <a:sysClr val="windowText" lastClr="000000"/>
            </a:solidFill>
          </a:endParaRPr>
        </a:p>
        <a:p>
          <a:pPr algn="l"/>
          <a:r>
            <a:rPr lang="en-GB" sz="2000" b="1">
              <a:solidFill>
                <a:sysClr val="windowText" lastClr="000000"/>
              </a:solidFill>
            </a:rPr>
            <a:t>Welkom in de</a:t>
          </a:r>
          <a:r>
            <a:rPr lang="en-GB" sz="2000" b="1" baseline="0">
              <a:solidFill>
                <a:sysClr val="windowText" lastClr="000000"/>
              </a:solidFill>
            </a:rPr>
            <a:t> rekentool van Stichting Nationale Koolstofmarkt!</a:t>
          </a:r>
        </a:p>
        <a:p>
          <a:pPr algn="l"/>
          <a:endParaRPr lang="en-GB" sz="1600" b="1" baseline="0">
            <a:solidFill>
              <a:sysClr val="windowText" lastClr="000000"/>
            </a:solidFill>
          </a:endParaRPr>
        </a:p>
        <a:p>
          <a:pPr algn="l"/>
          <a:endParaRPr lang="en-GB" sz="1600" b="0" baseline="0">
            <a:solidFill>
              <a:sysClr val="windowText" lastClr="000000"/>
            </a:solidFill>
          </a:endParaRPr>
        </a:p>
        <a:p>
          <a:pPr algn="l"/>
          <a:r>
            <a:rPr lang="en-GB" sz="1600" b="0" baseline="0">
              <a:solidFill>
                <a:sysClr val="windowText" lastClr="000000"/>
              </a:solidFill>
            </a:rPr>
            <a:t>Met dit bestand kunt u de kosten van SNK t.o.v. de opbrengsten van de certificaten berekenen. </a:t>
          </a:r>
          <a:br>
            <a:rPr lang="en-GB" sz="1600" b="0" baseline="0">
              <a:solidFill>
                <a:sysClr val="windowText" lastClr="000000"/>
              </a:solidFill>
            </a:rPr>
          </a:br>
          <a:r>
            <a:rPr lang="en-GB" sz="1600" b="0" baseline="0">
              <a:solidFill>
                <a:sysClr val="windowText" lastClr="000000"/>
              </a:solidFill>
            </a:rPr>
            <a:t>Deze uitkomsten hangen af van verschillende factoren (e.g. marktprijs voor certificaten en omvang van uw project). </a:t>
          </a:r>
          <a:br>
            <a:rPr lang="en-GB" sz="1600" b="0" baseline="0">
              <a:solidFill>
                <a:sysClr val="windowText" lastClr="000000"/>
              </a:solidFill>
            </a:rPr>
          </a:br>
          <a:r>
            <a:rPr lang="en-GB" sz="1600" b="0" baseline="0">
              <a:solidFill>
                <a:sysClr val="windowText" lastClr="000000"/>
              </a:solidFill>
            </a:rPr>
            <a:t>In deze rekentool kunt u de blauwe cellen aanpassen aan de hand van uw project(en). Deze waarden worden in de </a:t>
          </a:r>
          <a:br>
            <a:rPr lang="en-GB" sz="1600" b="0" baseline="0">
              <a:solidFill>
                <a:sysClr val="windowText" lastClr="000000"/>
              </a:solidFill>
            </a:rPr>
          </a:br>
          <a:r>
            <a:rPr lang="en-GB" sz="1600" b="0" baseline="0">
              <a:solidFill>
                <a:sysClr val="windowText" lastClr="000000"/>
              </a:solidFill>
            </a:rPr>
            <a:t>andere werkbladen en formules overgenomen om zo een compleet overzicht van kosten en opbrengsten te geven.</a:t>
          </a:r>
        </a:p>
        <a:p>
          <a:pPr algn="l"/>
          <a:endParaRPr lang="en-GB" sz="1600" b="0" baseline="0">
            <a:solidFill>
              <a:sysClr val="windowText" lastClr="000000"/>
            </a:solidFill>
          </a:endParaRPr>
        </a:p>
        <a:p>
          <a:pPr algn="l"/>
          <a:r>
            <a:rPr lang="en-GB" sz="1600" b="0" baseline="0">
              <a:solidFill>
                <a:sysClr val="windowText" lastClr="000000"/>
              </a:solidFill>
            </a:rPr>
            <a:t>De rode en groene arcering van de cellen gebeurt automatisch; &gt;20% kleurt rood, &lt;= 20% kleurt groen. </a:t>
          </a:r>
          <a:br>
            <a:rPr lang="en-GB" sz="1600" b="0" baseline="0">
              <a:solidFill>
                <a:sysClr val="windowText" lastClr="000000"/>
              </a:solidFill>
            </a:rPr>
          </a:br>
          <a:r>
            <a:rPr lang="en-GB" sz="1600" b="0" baseline="0">
              <a:solidFill>
                <a:sysClr val="windowText" lastClr="000000"/>
              </a:solidFill>
            </a:rPr>
            <a:t>Dit is slechts een vuistregel, uw voorkeuren kunnen hier verschillen. </a:t>
          </a:r>
        </a:p>
        <a:p>
          <a:pPr algn="l"/>
          <a:endParaRPr lang="en-GB" sz="1600" b="0" baseline="0">
            <a:solidFill>
              <a:sysClr val="windowText" lastClr="000000"/>
            </a:solidFill>
          </a:endParaRPr>
        </a:p>
        <a:p>
          <a:pPr algn="l"/>
          <a:r>
            <a:rPr lang="en-GB" sz="1600" b="0" baseline="0">
              <a:solidFill>
                <a:srgbClr val="FF0000"/>
              </a:solidFill>
            </a:rPr>
            <a:t>Om cellen aan te passen vult u na het selecteren van een blauwe cel een wachtwoord in. Het wachtwoord voor deze </a:t>
          </a:r>
          <a:br>
            <a:rPr lang="en-GB" sz="1600" b="0" baseline="0">
              <a:solidFill>
                <a:srgbClr val="FF0000"/>
              </a:solidFill>
            </a:rPr>
          </a:br>
          <a:r>
            <a:rPr lang="en-GB" sz="1600" b="0" baseline="0">
              <a:solidFill>
                <a:srgbClr val="FF0000"/>
              </a:solidFill>
            </a:rPr>
            <a:t>blauwe cellen is: </a:t>
          </a:r>
          <a:r>
            <a:rPr lang="en-GB" sz="1600" b="1" baseline="0">
              <a:solidFill>
                <a:srgbClr val="FF0000"/>
              </a:solidFill>
            </a:rPr>
            <a:t>Gast </a:t>
          </a:r>
          <a:r>
            <a:rPr lang="en-GB" sz="1600" b="0" baseline="0">
              <a:solidFill>
                <a:srgbClr val="FF0000"/>
              </a:solidFill>
            </a:rPr>
            <a:t>(hoofdletter 'G')</a:t>
          </a:r>
          <a:endParaRPr lang="en-GB" sz="1600" b="1" baseline="0">
            <a:solidFill>
              <a:srgbClr val="FF0000"/>
            </a:solidFill>
          </a:endParaRPr>
        </a:p>
        <a:p>
          <a:pPr algn="l"/>
          <a:endParaRPr lang="en-GB" sz="1600" b="0" baseline="0">
            <a:solidFill>
              <a:sysClr val="windowText" lastClr="000000"/>
            </a:solidFill>
          </a:endParaRPr>
        </a:p>
        <a:p>
          <a:pPr algn="l"/>
          <a:endParaRPr lang="en-GB" sz="1600" b="0" baseline="0">
            <a:solidFill>
              <a:sysClr val="windowText" lastClr="000000"/>
            </a:solidFill>
          </a:endParaRPr>
        </a:p>
        <a:p>
          <a:pPr algn="l"/>
          <a:r>
            <a:rPr lang="en-GB" sz="1600" b="0" i="1" baseline="0">
              <a:solidFill>
                <a:sysClr val="windowText" lastClr="000000"/>
              </a:solidFill>
            </a:rPr>
            <a:t>N.B. Aan dit document kunnen geen rechten worden ontleend.</a:t>
          </a:r>
        </a:p>
        <a:p>
          <a:pPr algn="l"/>
          <a:endParaRPr lang="en-GB" sz="1100" b="0" baseline="0">
            <a:solidFill>
              <a:sysClr val="windowText" lastClr="000000"/>
            </a:solidFill>
          </a:endParaRPr>
        </a:p>
        <a:p>
          <a:pPr algn="l"/>
          <a:endParaRPr lang="en-GB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24</xdr:col>
      <xdr:colOff>354330</xdr:colOff>
      <xdr:row>0</xdr:row>
      <xdr:rowOff>112396</xdr:rowOff>
    </xdr:from>
    <xdr:to>
      <xdr:col>28</xdr:col>
      <xdr:colOff>200025</xdr:colOff>
      <xdr:row>4</xdr:row>
      <xdr:rowOff>67049</xdr:rowOff>
    </xdr:to>
    <xdr:pic>
      <xdr:nvPicPr>
        <xdr:cNvPr id="3" name="Afbeelding 2" descr="Over SNK – Stichting Nationale Koolstofmarkt">
          <a:extLst>
            <a:ext uri="{FF2B5EF4-FFF2-40B4-BE49-F238E27FC236}">
              <a16:creationId xmlns:a16="http://schemas.microsoft.com/office/drawing/2014/main" id="{125D4842-8926-4D53-82A6-827434EB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4730" y="112396"/>
          <a:ext cx="2284095" cy="954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204405</xdr:colOff>
      <xdr:row>26</xdr:row>
      <xdr:rowOff>0</xdr:rowOff>
    </xdr:from>
    <xdr:to>
      <xdr:col>3</xdr:col>
      <xdr:colOff>209527</xdr:colOff>
      <xdr:row>26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3" name="Inkt 12">
              <a:extLst>
                <a:ext uri="{FF2B5EF4-FFF2-40B4-BE49-F238E27FC236}">
                  <a16:creationId xmlns:a16="http://schemas.microsoft.com/office/drawing/2014/main" id="{F165DD0E-AA41-4FE9-BA8F-5D5D23F98EFB}"/>
                </a:ext>
              </a:extLst>
            </xdr14:cNvPr>
            <xdr14:cNvContentPartPr/>
          </xdr14:nvContentPartPr>
          <xdr14:nvPr macro=""/>
          <xdr14:xfrm>
            <a:off x="4157280" y="4828800"/>
            <a:ext cx="360" cy="360"/>
          </xdr14:xfrm>
        </xdr:contentPart>
      </mc:Choice>
      <mc:Fallback xmlns="">
        <xdr:pic>
          <xdr:nvPicPr>
            <xdr:cNvPr id="13" name="Inkt 12">
              <a:extLst>
                <a:ext uri="{FF2B5EF4-FFF2-40B4-BE49-F238E27FC236}">
                  <a16:creationId xmlns:a16="http://schemas.microsoft.com/office/drawing/2014/main" id="{F165DD0E-AA41-4FE9-BA8F-5D5D23F98E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48640" y="4819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0</xdr:row>
      <xdr:rowOff>1</xdr:rowOff>
    </xdr:from>
    <xdr:to>
      <xdr:col>8</xdr:col>
      <xdr:colOff>0</xdr:colOff>
      <xdr:row>6</xdr:row>
      <xdr:rowOff>167641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4A0AC283-28A2-490A-9D2B-547C5C7A0097}"/>
            </a:ext>
          </a:extLst>
        </xdr:cNvPr>
        <xdr:cNvSpPr/>
      </xdr:nvSpPr>
      <xdr:spPr>
        <a:xfrm>
          <a:off x="0" y="1"/>
          <a:ext cx="12954000" cy="125349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129540</xdr:colOff>
      <xdr:row>0</xdr:row>
      <xdr:rowOff>104776</xdr:rowOff>
    </xdr:from>
    <xdr:to>
      <xdr:col>1</xdr:col>
      <xdr:colOff>19286</xdr:colOff>
      <xdr:row>6</xdr:row>
      <xdr:rowOff>43815</xdr:rowOff>
    </xdr:to>
    <xdr:pic>
      <xdr:nvPicPr>
        <xdr:cNvPr id="5" name="Afbeelding 4" descr="Over SNK – Stichting Nationale Koolstofmarkt">
          <a:extLst>
            <a:ext uri="{FF2B5EF4-FFF2-40B4-BE49-F238E27FC236}">
              <a16:creationId xmlns:a16="http://schemas.microsoft.com/office/drawing/2014/main" id="{C88C9816-6079-46D8-B407-9B820560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04776"/>
          <a:ext cx="2451971" cy="1024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704850</xdr:colOff>
      <xdr:row>6</xdr:row>
      <xdr:rowOff>167640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E31113EE-42C8-4640-B113-70A859CEE53F}"/>
            </a:ext>
          </a:extLst>
        </xdr:cNvPr>
        <xdr:cNvSpPr/>
      </xdr:nvSpPr>
      <xdr:spPr>
        <a:xfrm>
          <a:off x="0" y="0"/>
          <a:ext cx="10944225" cy="125349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102870</xdr:colOff>
      <xdr:row>0</xdr:row>
      <xdr:rowOff>102869</xdr:rowOff>
    </xdr:from>
    <xdr:to>
      <xdr:col>1</xdr:col>
      <xdr:colOff>533400</xdr:colOff>
      <xdr:row>6</xdr:row>
      <xdr:rowOff>43744</xdr:rowOff>
    </xdr:to>
    <xdr:pic>
      <xdr:nvPicPr>
        <xdr:cNvPr id="5" name="Afbeelding 4" descr="Over SNK – Stichting Nationale Koolstofmarkt">
          <a:extLst>
            <a:ext uri="{FF2B5EF4-FFF2-40B4-BE49-F238E27FC236}">
              <a16:creationId xmlns:a16="http://schemas.microsoft.com/office/drawing/2014/main" id="{BAABD6E9-A2C5-46AC-8DF3-CB663001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" y="102869"/>
          <a:ext cx="2432685" cy="103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701040</xdr:colOff>
      <xdr:row>6</xdr:row>
      <xdr:rowOff>171450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5A676C60-B467-4EF5-9FC6-3D537FD547B3}"/>
            </a:ext>
          </a:extLst>
        </xdr:cNvPr>
        <xdr:cNvSpPr/>
      </xdr:nvSpPr>
      <xdr:spPr>
        <a:xfrm>
          <a:off x="0" y="0"/>
          <a:ext cx="10940415" cy="12573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100965</xdr:colOff>
      <xdr:row>0</xdr:row>
      <xdr:rowOff>99059</xdr:rowOff>
    </xdr:from>
    <xdr:to>
      <xdr:col>1</xdr:col>
      <xdr:colOff>529590</xdr:colOff>
      <xdr:row>6</xdr:row>
      <xdr:rowOff>41839</xdr:rowOff>
    </xdr:to>
    <xdr:pic>
      <xdr:nvPicPr>
        <xdr:cNvPr id="3" name="Afbeelding 2" descr="Over SNK – Stichting Nationale Koolstofmarkt">
          <a:extLst>
            <a:ext uri="{FF2B5EF4-FFF2-40B4-BE49-F238E27FC236}">
              <a16:creationId xmlns:a16="http://schemas.microsoft.com/office/drawing/2014/main" id="{B537DCE4-7750-4002-9120-1C97DC1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" y="99059"/>
          <a:ext cx="2432685" cy="103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9-05T14:13:20.73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DCD7B-1C7A-4234-A445-492B04E35D08}">
  <dimension ref="A1:A22"/>
  <sheetViews>
    <sheetView tabSelected="1" workbookViewId="0">
      <selection activeCell="Y4" sqref="Y4"/>
    </sheetView>
  </sheetViews>
  <sheetFormatPr defaultRowHeight="14.4" x14ac:dyDescent="0.3"/>
  <sheetData>
    <row r="1" spans="1:1" ht="28.8" x14ac:dyDescent="0.55000000000000004">
      <c r="A1" s="49"/>
    </row>
    <row r="3" spans="1:1" ht="18" x14ac:dyDescent="0.35">
      <c r="A3" s="48"/>
    </row>
    <row r="4" spans="1:1" ht="18" x14ac:dyDescent="0.35">
      <c r="A4" s="48"/>
    </row>
    <row r="5" spans="1:1" ht="18" x14ac:dyDescent="0.35">
      <c r="A5" s="48"/>
    </row>
    <row r="6" spans="1:1" ht="21" x14ac:dyDescent="0.4">
      <c r="A6" s="30"/>
    </row>
    <row r="7" spans="1:1" ht="18" x14ac:dyDescent="0.35">
      <c r="A7" s="50"/>
    </row>
    <row r="8" spans="1:1" x14ac:dyDescent="0.3">
      <c r="A8" s="32"/>
    </row>
    <row r="9" spans="1:1" x14ac:dyDescent="0.3">
      <c r="A9" s="32"/>
    </row>
    <row r="22" spans="1:1" x14ac:dyDescent="0.3">
      <c r="A22" s="51"/>
    </row>
  </sheetData>
  <sheetProtection algorithmName="SHA-512" hashValue="DQLOUcCO9BGWTOPNt++b/2uZntrHIF4k7xVgynY3EK2o3SyFI6bCaTbUFf5fqp8l2MdvaD1Qc2zQZl9AKtL0PA==" saltValue="Sw4equBHq/F0whfJB1Wnb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8:H32"/>
  <sheetViews>
    <sheetView workbookViewId="0">
      <selection activeCell="H20" sqref="H20"/>
    </sheetView>
  </sheetViews>
  <sheetFormatPr defaultColWidth="16.6640625" defaultRowHeight="14.4" x14ac:dyDescent="0.3"/>
  <cols>
    <col min="1" max="1" width="37.33203125" customWidth="1"/>
    <col min="2" max="2" width="17" customWidth="1"/>
    <col min="3" max="3" width="15.109375" customWidth="1"/>
    <col min="4" max="4" width="16.109375" customWidth="1"/>
    <col min="5" max="5" width="18.109375" customWidth="1"/>
    <col min="7" max="7" width="11.109375" customWidth="1"/>
    <col min="8" max="8" width="57.5546875" bestFit="1" customWidth="1"/>
  </cols>
  <sheetData>
    <row r="8" spans="1:8" ht="21" x14ac:dyDescent="0.4">
      <c r="A8" s="30" t="s">
        <v>30</v>
      </c>
      <c r="B8" s="31"/>
      <c r="C8" s="31"/>
      <c r="D8" s="31"/>
      <c r="E8" s="31"/>
      <c r="F8" s="31"/>
      <c r="G8" s="31"/>
      <c r="H8" s="31"/>
    </row>
    <row r="9" spans="1:8" x14ac:dyDescent="0.3">
      <c r="A9" s="32" t="s">
        <v>19</v>
      </c>
      <c r="B9" s="31"/>
      <c r="C9" s="31"/>
      <c r="D9" s="31"/>
      <c r="E9" s="31"/>
      <c r="F9" s="31"/>
      <c r="G9" s="31"/>
      <c r="H9" s="31"/>
    </row>
    <row r="10" spans="1:8" x14ac:dyDescent="0.3">
      <c r="A10" s="32" t="s">
        <v>20</v>
      </c>
      <c r="B10" s="31"/>
      <c r="C10" s="31"/>
      <c r="D10" s="31"/>
      <c r="E10" s="31"/>
      <c r="F10" s="31"/>
      <c r="G10" s="31"/>
      <c r="H10" s="31"/>
    </row>
    <row r="11" spans="1:8" x14ac:dyDescent="0.3">
      <c r="A11" s="32" t="s">
        <v>29</v>
      </c>
      <c r="B11" s="31"/>
      <c r="C11" s="31"/>
      <c r="D11" s="31"/>
      <c r="E11" s="31"/>
      <c r="F11" s="31"/>
      <c r="G11" s="31"/>
      <c r="H11" s="31"/>
    </row>
    <row r="12" spans="1:8" x14ac:dyDescent="0.3">
      <c r="A12" s="31"/>
      <c r="B12" s="31"/>
      <c r="C12" s="31"/>
      <c r="D12" s="31"/>
      <c r="E12" s="31"/>
      <c r="F12" s="31"/>
      <c r="G12" s="31"/>
      <c r="H12" s="31"/>
    </row>
    <row r="13" spans="1:8" ht="21" x14ac:dyDescent="0.4">
      <c r="A13" s="33" t="s">
        <v>50</v>
      </c>
      <c r="B13" s="34"/>
      <c r="C13" s="34"/>
      <c r="D13" s="34"/>
      <c r="E13" s="34"/>
      <c r="F13" s="34"/>
      <c r="G13" s="34"/>
      <c r="H13" s="34"/>
    </row>
    <row r="14" spans="1:8" x14ac:dyDescent="0.3">
      <c r="A14" s="35" t="s">
        <v>17</v>
      </c>
      <c r="B14" s="36">
        <v>25</v>
      </c>
      <c r="C14" s="35" t="s">
        <v>38</v>
      </c>
      <c r="D14" s="31"/>
      <c r="E14" s="31"/>
      <c r="F14" s="31"/>
      <c r="G14" s="31"/>
      <c r="H14" s="31"/>
    </row>
    <row r="15" spans="1:8" x14ac:dyDescent="0.3">
      <c r="A15" s="37" t="s">
        <v>36</v>
      </c>
      <c r="B15" s="38">
        <v>900</v>
      </c>
      <c r="C15" s="35" t="s">
        <v>37</v>
      </c>
      <c r="D15" s="31"/>
      <c r="E15" s="31"/>
      <c r="F15" s="31"/>
      <c r="G15" s="31"/>
      <c r="H15" s="31"/>
    </row>
    <row r="16" spans="1:8" x14ac:dyDescent="0.3">
      <c r="A16" s="37" t="s">
        <v>34</v>
      </c>
      <c r="B16" s="38">
        <v>10</v>
      </c>
      <c r="C16" s="35" t="s">
        <v>35</v>
      </c>
      <c r="D16" s="31"/>
      <c r="E16" s="31"/>
      <c r="F16" s="31"/>
      <c r="G16" s="31"/>
      <c r="H16" s="31"/>
    </row>
    <row r="17" spans="1:8" x14ac:dyDescent="0.3">
      <c r="A17" s="37"/>
      <c r="B17" s="39"/>
      <c r="C17" s="35"/>
      <c r="D17" s="31"/>
      <c r="E17" s="31"/>
      <c r="F17" s="31"/>
      <c r="G17" s="31"/>
      <c r="H17" s="31"/>
    </row>
    <row r="18" spans="1:8" x14ac:dyDescent="0.3">
      <c r="A18" s="53" t="s">
        <v>57</v>
      </c>
      <c r="B18" s="53"/>
      <c r="C18" s="53"/>
      <c r="D18" s="31"/>
      <c r="E18" s="31"/>
      <c r="F18" s="31"/>
      <c r="G18" s="31"/>
      <c r="H18" s="31"/>
    </row>
    <row r="19" spans="1:8" ht="28.8" x14ac:dyDescent="0.3">
      <c r="A19" s="37"/>
      <c r="B19" s="40" t="s">
        <v>52</v>
      </c>
      <c r="C19" s="41" t="s">
        <v>53</v>
      </c>
      <c r="D19" s="31"/>
      <c r="E19" s="31"/>
      <c r="F19" s="31"/>
      <c r="G19" s="31"/>
      <c r="H19" s="31"/>
    </row>
    <row r="20" spans="1:8" x14ac:dyDescent="0.3">
      <c r="A20" s="42" t="s">
        <v>51</v>
      </c>
      <c r="B20" s="43">
        <f>kostenberekening!F35</f>
        <v>0.14888888888888888</v>
      </c>
      <c r="C20" s="43">
        <f>kostenberekening!F48</f>
        <v>0.11333333333333333</v>
      </c>
      <c r="D20" s="31"/>
      <c r="E20" s="31"/>
      <c r="F20" s="31"/>
      <c r="G20" s="31"/>
      <c r="H20" s="31"/>
    </row>
    <row r="21" spans="1:8" x14ac:dyDescent="0.3">
      <c r="A21" s="42"/>
      <c r="B21" s="43"/>
      <c r="C21" s="35"/>
      <c r="D21" s="31"/>
      <c r="E21" s="31"/>
      <c r="F21" s="31"/>
      <c r="H21" s="31"/>
    </row>
    <row r="22" spans="1:8" x14ac:dyDescent="0.3">
      <c r="A22" s="53" t="s">
        <v>58</v>
      </c>
      <c r="B22" s="54"/>
      <c r="C22" s="54"/>
      <c r="D22" s="31"/>
      <c r="E22" s="31"/>
      <c r="G22" s="31"/>
      <c r="H22" s="31"/>
    </row>
    <row r="23" spans="1:8" ht="28.8" x14ac:dyDescent="0.3">
      <c r="A23" s="37"/>
      <c r="B23" s="40" t="s">
        <v>52</v>
      </c>
      <c r="C23" s="41" t="s">
        <v>53</v>
      </c>
      <c r="D23" s="31" t="s">
        <v>54</v>
      </c>
      <c r="E23" s="31"/>
      <c r="F23" s="31"/>
      <c r="G23" s="31"/>
      <c r="H23" s="31"/>
    </row>
    <row r="24" spans="1:8" x14ac:dyDescent="0.3">
      <c r="A24" s="42" t="s">
        <v>51</v>
      </c>
      <c r="B24" s="44">
        <f>kostenberekening!I36</f>
        <v>18.611111111111111</v>
      </c>
      <c r="C24" s="44">
        <f>kostenberekening!I49</f>
        <v>14.166666666666666</v>
      </c>
      <c r="D24" s="31"/>
      <c r="E24" s="31"/>
      <c r="F24" s="31"/>
      <c r="G24" s="31"/>
      <c r="H24" s="31"/>
    </row>
    <row r="25" spans="1:8" x14ac:dyDescent="0.3">
      <c r="A25" s="42"/>
      <c r="B25" s="45"/>
      <c r="C25" s="45"/>
      <c r="D25" s="46"/>
      <c r="E25" s="47"/>
      <c r="F25" s="31"/>
      <c r="G25" s="31"/>
      <c r="H25" s="31"/>
    </row>
    <row r="26" spans="1:8" x14ac:dyDescent="0.3">
      <c r="A26" s="31"/>
      <c r="B26" s="31"/>
      <c r="C26" s="31"/>
      <c r="D26" s="31"/>
      <c r="E26" s="47"/>
      <c r="F26" s="31"/>
      <c r="G26" s="31"/>
      <c r="H26" s="31"/>
    </row>
    <row r="27" spans="1:8" x14ac:dyDescent="0.3">
      <c r="A27" s="31"/>
      <c r="B27" s="31"/>
      <c r="C27" s="31"/>
      <c r="D27" s="31"/>
      <c r="E27" s="31"/>
      <c r="F27" s="31"/>
      <c r="G27" s="31"/>
      <c r="H27" s="31"/>
    </row>
    <row r="28" spans="1:8" x14ac:dyDescent="0.3">
      <c r="A28" s="31"/>
      <c r="B28" s="31"/>
      <c r="C28" s="31"/>
      <c r="D28" s="31"/>
      <c r="E28" s="31"/>
      <c r="F28" s="31"/>
      <c r="G28" s="31"/>
      <c r="H28" s="31"/>
    </row>
    <row r="29" spans="1:8" x14ac:dyDescent="0.3">
      <c r="A29" s="31"/>
      <c r="B29" s="31"/>
      <c r="C29" s="31"/>
      <c r="D29" s="31"/>
      <c r="E29" s="31"/>
      <c r="F29" s="31"/>
      <c r="G29" s="31"/>
      <c r="H29" s="31"/>
    </row>
    <row r="30" spans="1:8" x14ac:dyDescent="0.3">
      <c r="A30" s="31"/>
      <c r="B30" s="31"/>
      <c r="C30" s="31"/>
      <c r="D30" s="31"/>
      <c r="E30" s="31"/>
      <c r="F30" s="31"/>
      <c r="G30" s="31"/>
      <c r="H30" s="31"/>
    </row>
    <row r="31" spans="1:8" x14ac:dyDescent="0.3">
      <c r="A31" s="31"/>
      <c r="B31" s="31"/>
      <c r="C31" s="31"/>
      <c r="D31" s="31"/>
      <c r="E31" s="31"/>
      <c r="F31" s="31"/>
      <c r="G31" s="31"/>
      <c r="H31" s="31"/>
    </row>
    <row r="32" spans="1:8" x14ac:dyDescent="0.3">
      <c r="A32" s="31"/>
      <c r="B32" s="31"/>
      <c r="C32" s="31"/>
      <c r="D32" s="31"/>
      <c r="E32" s="31"/>
      <c r="F32" s="31"/>
      <c r="G32" s="31"/>
      <c r="H32" s="31"/>
    </row>
  </sheetData>
  <sheetProtection algorithmName="SHA-512" hashValue="Tw1PWvzBt1PoHgeibJoUcUQakt3zL3yQW28VhDbnHjkpZoGOIa6bbD8n5GSpBJTL7n6XwGj0bMh/Q2UsIVTKVw==" saltValue="gHK8NAPPJ2P072psMKeafA==" spinCount="100000" sheet="1" objects="1" scenarios="1"/>
  <protectedRanges>
    <protectedRange algorithmName="SHA-512" hashValue="+HRiCpFSrOV9Yo+VNozUj3h46b8K+/2nhSyLHxzvGX5BESnAVRQFy2xHgIZsBKVMN9uLw9as5YJhwpu2O1hKRw==" saltValue="WNmN5+/W1yOhDJ+7nBwdNQ==" spinCount="100000" sqref="B14:B16" name="Bereik1"/>
  </protectedRanges>
  <mergeCells count="2">
    <mergeCell ref="A18:C18"/>
    <mergeCell ref="A22:C22"/>
  </mergeCells>
  <pageMargins left="0.70866141732283472" right="0.70866141732283472" top="0.74803149606299213" bottom="0.74803149606299213" header="0.31496062992125984" footer="0.31496062992125984"/>
  <pageSetup paperSize="8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41D8E-6A3A-4F21-B166-F6C2A541ADC3}">
  <sheetPr>
    <tabColor theme="5" tint="0.59999389629810485"/>
    <pageSetUpPr fitToPage="1"/>
  </sheetPr>
  <dimension ref="A8:L60"/>
  <sheetViews>
    <sheetView workbookViewId="0">
      <selection activeCell="F10" sqref="F10"/>
    </sheetView>
  </sheetViews>
  <sheetFormatPr defaultRowHeight="14.4" x14ac:dyDescent="0.3"/>
  <cols>
    <col min="1" max="1" width="29.109375" bestFit="1" customWidth="1"/>
    <col min="2" max="2" width="12" bestFit="1" customWidth="1"/>
    <col min="3" max="3" width="4.5546875" customWidth="1"/>
    <col min="4" max="4" width="44.6640625" bestFit="1" customWidth="1"/>
    <col min="5" max="5" width="13.5546875" customWidth="1"/>
    <col min="6" max="6" width="18.88671875" customWidth="1"/>
    <col min="7" max="7" width="3.33203125" customWidth="1"/>
    <col min="8" max="8" width="23" bestFit="1" customWidth="1"/>
    <col min="9" max="9" width="10.44140625" bestFit="1" customWidth="1"/>
    <col min="10" max="10" width="11.44140625" bestFit="1" customWidth="1"/>
    <col min="12" max="12" width="11.44140625" bestFit="1" customWidth="1"/>
  </cols>
  <sheetData>
    <row r="8" spans="1:3" ht="18" x14ac:dyDescent="0.35">
      <c r="A8" s="16" t="s">
        <v>18</v>
      </c>
    </row>
    <row r="9" spans="1:3" x14ac:dyDescent="0.3">
      <c r="A9" t="s">
        <v>21</v>
      </c>
      <c r="B9" s="8">
        <v>500</v>
      </c>
      <c r="C9" t="s">
        <v>55</v>
      </c>
    </row>
    <row r="10" spans="1:3" x14ac:dyDescent="0.3">
      <c r="A10" t="s">
        <v>22</v>
      </c>
      <c r="B10" s="8">
        <v>500</v>
      </c>
      <c r="C10" t="s">
        <v>1</v>
      </c>
    </row>
    <row r="11" spans="1:3" x14ac:dyDescent="0.3">
      <c r="A11" t="s">
        <v>23</v>
      </c>
      <c r="B11" s="8">
        <v>0.25</v>
      </c>
      <c r="C11" t="s">
        <v>56</v>
      </c>
    </row>
    <row r="12" spans="1:3" x14ac:dyDescent="0.3">
      <c r="A12" t="s">
        <v>24</v>
      </c>
      <c r="B12" s="8">
        <v>0.25</v>
      </c>
      <c r="C12" t="s">
        <v>4</v>
      </c>
    </row>
    <row r="13" spans="1:3" x14ac:dyDescent="0.3">
      <c r="A13" t="s">
        <v>25</v>
      </c>
      <c r="B13" s="8">
        <v>0.25</v>
      </c>
      <c r="C13" t="s">
        <v>5</v>
      </c>
    </row>
    <row r="14" spans="1:3" x14ac:dyDescent="0.3">
      <c r="A14" t="s">
        <v>11</v>
      </c>
      <c r="B14" s="8">
        <v>1500</v>
      </c>
      <c r="C14" t="s">
        <v>1</v>
      </c>
    </row>
    <row r="15" spans="1:3" x14ac:dyDescent="0.3">
      <c r="B15" s="8"/>
    </row>
    <row r="16" spans="1:3" x14ac:dyDescent="0.3">
      <c r="A16" s="3" t="s">
        <v>31</v>
      </c>
      <c r="B16" s="8"/>
    </row>
    <row r="17" spans="1:4" x14ac:dyDescent="0.3">
      <c r="A17" t="s">
        <v>39</v>
      </c>
      <c r="B17" s="8">
        <v>725</v>
      </c>
      <c r="C17" t="s">
        <v>0</v>
      </c>
    </row>
    <row r="18" spans="1:4" x14ac:dyDescent="0.3">
      <c r="A18" t="s">
        <v>13</v>
      </c>
      <c r="B18" s="8">
        <v>2500</v>
      </c>
      <c r="C18" t="s">
        <v>7</v>
      </c>
    </row>
    <row r="19" spans="1:4" x14ac:dyDescent="0.3">
      <c r="A19" t="s">
        <v>32</v>
      </c>
      <c r="B19" s="8">
        <v>5000</v>
      </c>
      <c r="C19" t="s">
        <v>3</v>
      </c>
    </row>
    <row r="20" spans="1:4" x14ac:dyDescent="0.3">
      <c r="B20" s="8"/>
    </row>
    <row r="21" spans="1:4" x14ac:dyDescent="0.3">
      <c r="A21" s="3" t="s">
        <v>33</v>
      </c>
      <c r="B21" s="8"/>
    </row>
    <row r="22" spans="1:4" x14ac:dyDescent="0.3">
      <c r="A22" s="17" t="s">
        <v>12</v>
      </c>
      <c r="B22" s="52">
        <v>200</v>
      </c>
      <c r="C22" t="s">
        <v>8</v>
      </c>
    </row>
    <row r="23" spans="1:4" x14ac:dyDescent="0.3">
      <c r="A23" s="17" t="s">
        <v>13</v>
      </c>
      <c r="B23" s="52">
        <v>1250</v>
      </c>
      <c r="C23" t="s">
        <v>15</v>
      </c>
    </row>
    <row r="24" spans="1:4" x14ac:dyDescent="0.3">
      <c r="A24" s="17" t="s">
        <v>14</v>
      </c>
      <c r="B24" s="52">
        <v>2500</v>
      </c>
      <c r="C24" t="s">
        <v>1</v>
      </c>
    </row>
    <row r="25" spans="1:4" x14ac:dyDescent="0.3">
      <c r="A25" s="17" t="s">
        <v>16</v>
      </c>
      <c r="B25" s="52">
        <v>150</v>
      </c>
      <c r="C25" t="s">
        <v>9</v>
      </c>
    </row>
    <row r="26" spans="1:4" x14ac:dyDescent="0.3">
      <c r="A26" s="17" t="s">
        <v>40</v>
      </c>
      <c r="B26" s="52">
        <v>300</v>
      </c>
      <c r="C26" t="s">
        <v>10</v>
      </c>
    </row>
    <row r="27" spans="1:4" x14ac:dyDescent="0.3">
      <c r="A27" s="17"/>
      <c r="B27" s="52"/>
    </row>
    <row r="28" spans="1:4" x14ac:dyDescent="0.3">
      <c r="A28" t="s">
        <v>26</v>
      </c>
      <c r="B28" s="8">
        <f>Samenvatting!B14</f>
        <v>25</v>
      </c>
      <c r="C28" s="15" t="s">
        <v>28</v>
      </c>
      <c r="D28" s="15"/>
    </row>
    <row r="29" spans="1:4" x14ac:dyDescent="0.3">
      <c r="A29" t="s">
        <v>27</v>
      </c>
      <c r="B29" s="6">
        <f>Samenvatting!B15</f>
        <v>900</v>
      </c>
      <c r="C29" s="15" t="s">
        <v>28</v>
      </c>
      <c r="D29" s="15"/>
    </row>
    <row r="30" spans="1:4" x14ac:dyDescent="0.3">
      <c r="A30" t="s">
        <v>34</v>
      </c>
      <c r="B30" s="6">
        <f>Samenvatting!B16</f>
        <v>10</v>
      </c>
      <c r="C30" s="15" t="s">
        <v>28</v>
      </c>
      <c r="D30" s="15"/>
    </row>
    <row r="31" spans="1:4" x14ac:dyDescent="0.3">
      <c r="A31" s="3" t="s">
        <v>6</v>
      </c>
      <c r="B31" s="6"/>
      <c r="C31" s="15"/>
      <c r="D31" s="15"/>
    </row>
    <row r="32" spans="1:4" x14ac:dyDescent="0.3">
      <c r="B32" s="6"/>
    </row>
    <row r="33" spans="1:12" x14ac:dyDescent="0.3">
      <c r="A33" s="22" t="s">
        <v>43</v>
      </c>
      <c r="B33" s="23"/>
      <c r="C33" s="21"/>
      <c r="D33" s="21"/>
      <c r="E33" s="21"/>
    </row>
    <row r="34" spans="1:12" ht="30" customHeight="1" x14ac:dyDescent="0.3">
      <c r="A34" s="24" t="s">
        <v>2</v>
      </c>
      <c r="B34" s="25"/>
      <c r="C34" s="2"/>
      <c r="D34" s="55" t="s">
        <v>41</v>
      </c>
      <c r="E34" s="55"/>
      <c r="F34" s="29" t="s">
        <v>48</v>
      </c>
      <c r="G34" s="29"/>
      <c r="H34" s="26" t="s">
        <v>45</v>
      </c>
      <c r="I34" s="27"/>
    </row>
    <row r="35" spans="1:12" x14ac:dyDescent="0.3">
      <c r="A35" s="5" t="str">
        <f t="shared" ref="A35:A40" si="0">A9</f>
        <v>Account maken en onderhoud</v>
      </c>
      <c r="B35" s="9">
        <f>$B$9*$B$30</f>
        <v>5000</v>
      </c>
      <c r="C35" s="1"/>
      <c r="D35" s="20" t="s">
        <v>42</v>
      </c>
      <c r="E35" s="1">
        <f>B28*B29*B30</f>
        <v>225000</v>
      </c>
      <c r="F35" s="4">
        <f>$B$44/E35</f>
        <v>0.14888888888888888</v>
      </c>
      <c r="G35" s="4"/>
      <c r="H35" s="2" t="s">
        <v>49</v>
      </c>
      <c r="I35" s="1">
        <f>B44/(B29*B30)</f>
        <v>3.7222222222222223</v>
      </c>
      <c r="J35" s="1"/>
      <c r="L35" s="1"/>
    </row>
    <row r="36" spans="1:12" x14ac:dyDescent="0.3">
      <c r="A36" s="5" t="str">
        <f t="shared" si="0"/>
        <v>Registratie project</v>
      </c>
      <c r="B36" s="9">
        <f>$B$10</f>
        <v>500</v>
      </c>
      <c r="D36" s="20"/>
      <c r="E36" s="1"/>
      <c r="F36" s="4"/>
      <c r="G36" s="4"/>
      <c r="H36" s="2" t="s">
        <v>47</v>
      </c>
      <c r="I36" s="1">
        <f>B44/(0.2*($B$29*$B$30))</f>
        <v>18.611111111111111</v>
      </c>
    </row>
    <row r="37" spans="1:12" x14ac:dyDescent="0.3">
      <c r="A37" s="5" t="str">
        <f t="shared" si="0"/>
        <v>Aanmaken certificaten</v>
      </c>
      <c r="B37" s="9">
        <f>$B$29*$B$30*$B$11</f>
        <v>2250</v>
      </c>
      <c r="C37" s="1"/>
      <c r="D37" s="20"/>
      <c r="E37" s="1"/>
      <c r="F37" s="4"/>
      <c r="G37" s="4"/>
    </row>
    <row r="38" spans="1:12" x14ac:dyDescent="0.3">
      <c r="A38" s="5" t="str">
        <f t="shared" si="0"/>
        <v>Overboeken certificaat</v>
      </c>
      <c r="B38" s="9">
        <f>$B$12*$B$29*$B$30</f>
        <v>2250</v>
      </c>
      <c r="C38" s="1"/>
      <c r="D38" s="1"/>
    </row>
    <row r="39" spans="1:12" x14ac:dyDescent="0.3">
      <c r="A39" s="5" t="str">
        <f t="shared" si="0"/>
        <v>Afboeken certificaat</v>
      </c>
      <c r="B39" s="9">
        <f>$B$13*$B$29*$B$30</f>
        <v>2250</v>
      </c>
      <c r="C39" s="1"/>
      <c r="D39" s="1"/>
    </row>
    <row r="40" spans="1:12" x14ac:dyDescent="0.3">
      <c r="A40" s="5" t="str">
        <f t="shared" si="0"/>
        <v>Validatiekosten</v>
      </c>
      <c r="B40" s="9">
        <f>$B$14</f>
        <v>1500</v>
      </c>
    </row>
    <row r="41" spans="1:12" x14ac:dyDescent="0.3">
      <c r="A41" s="5" t="str">
        <f>A17</f>
        <v>Monitoringskosten variabel</v>
      </c>
      <c r="B41" s="9">
        <f>$B$17*$B$30</f>
        <v>7250</v>
      </c>
      <c r="C41" s="1"/>
      <c r="D41" s="1"/>
      <c r="E41" s="1"/>
      <c r="F41" s="4"/>
      <c r="G41" s="4"/>
    </row>
    <row r="42" spans="1:12" x14ac:dyDescent="0.3">
      <c r="A42" s="5" t="str">
        <f>A18</f>
        <v>Monitoring eenmalig</v>
      </c>
      <c r="B42" s="9">
        <f>$B$18</f>
        <v>2500</v>
      </c>
      <c r="C42" s="1"/>
      <c r="D42" s="1"/>
    </row>
    <row r="43" spans="1:12" x14ac:dyDescent="0.3">
      <c r="A43" t="str">
        <f>A19</f>
        <v xml:space="preserve">Verificatiekosten apart </v>
      </c>
      <c r="B43" s="10">
        <f>$B$19*($B$30/5)</f>
        <v>10000</v>
      </c>
      <c r="C43" s="12"/>
      <c r="D43" s="12"/>
    </row>
    <row r="44" spans="1:12" x14ac:dyDescent="0.3">
      <c r="B44" s="13">
        <f>SUM(B35:B43)</f>
        <v>33500</v>
      </c>
      <c r="C44" s="11"/>
      <c r="D44" s="11"/>
    </row>
    <row r="45" spans="1:12" x14ac:dyDescent="0.3">
      <c r="B45" s="7"/>
      <c r="C45" s="7"/>
      <c r="D45" s="7"/>
    </row>
    <row r="46" spans="1:12" x14ac:dyDescent="0.3">
      <c r="A46" s="22" t="s">
        <v>44</v>
      </c>
      <c r="B46" s="23"/>
      <c r="C46" s="21"/>
      <c r="D46" s="21"/>
      <c r="E46" s="21"/>
    </row>
    <row r="47" spans="1:12" ht="30" customHeight="1" x14ac:dyDescent="0.3">
      <c r="A47" s="24" t="s">
        <v>2</v>
      </c>
      <c r="B47" s="25"/>
      <c r="C47" s="2"/>
      <c r="D47" s="55" t="s">
        <v>41</v>
      </c>
      <c r="E47" s="55"/>
      <c r="F47" s="29" t="s">
        <v>48</v>
      </c>
      <c r="G47" s="28"/>
      <c r="H47" s="26" t="s">
        <v>45</v>
      </c>
      <c r="I47" s="27"/>
    </row>
    <row r="48" spans="1:12" x14ac:dyDescent="0.3">
      <c r="A48" t="str">
        <f t="shared" ref="A48:A53" si="1">A9</f>
        <v>Account maken en onderhoud</v>
      </c>
      <c r="B48" s="9">
        <f>$B$9*$B$30</f>
        <v>5000</v>
      </c>
      <c r="C48" s="1"/>
      <c r="D48" s="20" t="s">
        <v>42</v>
      </c>
      <c r="E48" s="1">
        <f>E35</f>
        <v>225000</v>
      </c>
      <c r="F48" s="4">
        <f>$B$59/E48</f>
        <v>0.11333333333333333</v>
      </c>
      <c r="G48" s="4"/>
      <c r="H48" s="2" t="s">
        <v>46</v>
      </c>
      <c r="I48" s="1">
        <f>B59/(B29*B30)</f>
        <v>2.8333333333333335</v>
      </c>
    </row>
    <row r="49" spans="1:9" x14ac:dyDescent="0.3">
      <c r="A49" t="str">
        <f t="shared" si="1"/>
        <v>Registratie project</v>
      </c>
      <c r="B49" s="9">
        <f>$B$10</f>
        <v>500</v>
      </c>
      <c r="D49" s="20"/>
      <c r="E49" s="1"/>
      <c r="F49" s="4"/>
      <c r="G49" s="4"/>
      <c r="H49" s="2" t="s">
        <v>47</v>
      </c>
      <c r="I49" s="1">
        <f>B59/(($B$29*$B$30)*0.2)</f>
        <v>14.166666666666666</v>
      </c>
    </row>
    <row r="50" spans="1:9" x14ac:dyDescent="0.3">
      <c r="A50" t="str">
        <f t="shared" si="1"/>
        <v>Aanmaken certificaten</v>
      </c>
      <c r="B50" s="9">
        <f>$B$29*$B$30*$B$11</f>
        <v>2250</v>
      </c>
      <c r="C50" s="8"/>
      <c r="D50" s="20"/>
      <c r="E50" s="1"/>
      <c r="F50" s="4"/>
      <c r="G50" s="4"/>
    </row>
    <row r="51" spans="1:9" x14ac:dyDescent="0.3">
      <c r="A51" t="str">
        <f t="shared" si="1"/>
        <v>Overboeken certificaat</v>
      </c>
      <c r="B51" s="9">
        <f>$B$12*$B$29*$B$30</f>
        <v>2250</v>
      </c>
      <c r="C51" s="8"/>
      <c r="D51" s="8"/>
    </row>
    <row r="52" spans="1:9" x14ac:dyDescent="0.3">
      <c r="A52" t="str">
        <f t="shared" si="1"/>
        <v>Afboeken certificaat</v>
      </c>
      <c r="B52" s="9">
        <f>$B$13*$B$29*$B$30</f>
        <v>2250</v>
      </c>
      <c r="C52" s="8"/>
      <c r="D52" s="8"/>
    </row>
    <row r="53" spans="1:9" x14ac:dyDescent="0.3">
      <c r="A53" t="str">
        <f t="shared" si="1"/>
        <v>Validatiekosten</v>
      </c>
      <c r="B53" s="9">
        <f>$B$14</f>
        <v>1500</v>
      </c>
      <c r="C53" s="8"/>
      <c r="D53" s="8"/>
    </row>
    <row r="54" spans="1:9" x14ac:dyDescent="0.3">
      <c r="A54" s="17" t="s">
        <v>12</v>
      </c>
      <c r="B54" s="19">
        <f>B22*B30</f>
        <v>2000</v>
      </c>
      <c r="C54" s="8"/>
      <c r="D54" s="8"/>
    </row>
    <row r="55" spans="1:9" x14ac:dyDescent="0.3">
      <c r="A55" s="17" t="s">
        <v>13</v>
      </c>
      <c r="B55" s="19">
        <f>B23</f>
        <v>1250</v>
      </c>
      <c r="C55" s="8"/>
      <c r="D55" s="8"/>
    </row>
    <row r="56" spans="1:9" x14ac:dyDescent="0.3">
      <c r="A56" s="17" t="s">
        <v>14</v>
      </c>
      <c r="B56" s="19">
        <f>B24</f>
        <v>2500</v>
      </c>
      <c r="C56" s="8"/>
      <c r="D56" s="8"/>
    </row>
    <row r="57" spans="1:9" x14ac:dyDescent="0.3">
      <c r="A57" s="17" t="s">
        <v>16</v>
      </c>
      <c r="B57" s="9">
        <f>B26*B30</f>
        <v>3000</v>
      </c>
    </row>
    <row r="58" spans="1:9" x14ac:dyDescent="0.3">
      <c r="A58" s="17" t="s">
        <v>40</v>
      </c>
      <c r="B58" s="10">
        <f>B26*B30</f>
        <v>3000</v>
      </c>
      <c r="C58" s="1"/>
      <c r="D58" s="1"/>
    </row>
    <row r="59" spans="1:9" x14ac:dyDescent="0.3">
      <c r="B59" s="13">
        <f>SUM(B48:B58)</f>
        <v>25500</v>
      </c>
      <c r="C59" s="7"/>
      <c r="D59" s="7"/>
    </row>
    <row r="60" spans="1:9" x14ac:dyDescent="0.3">
      <c r="B60" s="7"/>
      <c r="C60" s="7"/>
      <c r="D60" s="7"/>
    </row>
  </sheetData>
  <sheetProtection algorithmName="SHA-512" hashValue="Toqalx7ueE0DSGufIi0e5IP2KRuwRm4kNZMgS3hS9o8nxySWkts6hVmpjI0U58uqO2OnUmXE5fccLJ1N2CgLTQ==" saltValue="QcpsNPjv9rx++6bqDj03Ww==" spinCount="100000" sheet="1" objects="1" scenarios="1"/>
  <mergeCells count="2">
    <mergeCell ref="D34:E34"/>
    <mergeCell ref="D47:E47"/>
  </mergeCells>
  <pageMargins left="0.70866141732283472" right="0.70866141732283472" top="0.74803149606299213" bottom="0.74803149606299213" header="0.31496062992125984" footer="0.31496062992125984"/>
  <pageSetup paperSize="8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4E424-0241-47F6-AA27-10A958589F5F}">
  <sheetPr>
    <tabColor theme="5" tint="0.59999389629810485"/>
    <pageSetUpPr fitToPage="1"/>
  </sheetPr>
  <dimension ref="A8:L60"/>
  <sheetViews>
    <sheetView workbookViewId="0">
      <selection activeCell="B17" sqref="B17"/>
    </sheetView>
  </sheetViews>
  <sheetFormatPr defaultRowHeight="14.4" x14ac:dyDescent="0.3"/>
  <cols>
    <col min="1" max="1" width="29.109375" bestFit="1" customWidth="1"/>
    <col min="2" max="2" width="12" bestFit="1" customWidth="1"/>
    <col min="3" max="3" width="4.5546875" customWidth="1"/>
    <col min="4" max="4" width="44.6640625" bestFit="1" customWidth="1"/>
    <col min="5" max="5" width="13.5546875" customWidth="1"/>
    <col min="6" max="6" width="18.88671875" customWidth="1"/>
    <col min="7" max="7" width="3.33203125" customWidth="1"/>
    <col min="8" max="8" width="23" bestFit="1" customWidth="1"/>
    <col min="9" max="9" width="10.44140625" bestFit="1" customWidth="1"/>
    <col min="10" max="10" width="11.44140625" bestFit="1" customWidth="1"/>
    <col min="12" max="12" width="11.44140625" bestFit="1" customWidth="1"/>
  </cols>
  <sheetData>
    <row r="8" spans="1:3" ht="18" x14ac:dyDescent="0.35">
      <c r="A8" s="16" t="s">
        <v>18</v>
      </c>
    </row>
    <row r="9" spans="1:3" x14ac:dyDescent="0.3">
      <c r="A9" t="s">
        <v>21</v>
      </c>
      <c r="B9" s="8">
        <v>500</v>
      </c>
      <c r="C9" t="s">
        <v>55</v>
      </c>
    </row>
    <row r="10" spans="1:3" x14ac:dyDescent="0.3">
      <c r="A10" t="s">
        <v>22</v>
      </c>
      <c r="B10" s="8">
        <v>500</v>
      </c>
      <c r="C10" t="s">
        <v>1</v>
      </c>
    </row>
    <row r="11" spans="1:3" x14ac:dyDescent="0.3">
      <c r="A11" t="s">
        <v>23</v>
      </c>
      <c r="B11" s="8">
        <v>0.25</v>
      </c>
      <c r="C11" t="s">
        <v>56</v>
      </c>
    </row>
    <row r="12" spans="1:3" x14ac:dyDescent="0.3">
      <c r="A12" t="s">
        <v>24</v>
      </c>
      <c r="B12" s="8">
        <v>0.25</v>
      </c>
      <c r="C12" t="s">
        <v>4</v>
      </c>
    </row>
    <row r="13" spans="1:3" x14ac:dyDescent="0.3">
      <c r="A13" t="s">
        <v>25</v>
      </c>
      <c r="B13" s="8">
        <v>0.25</v>
      </c>
      <c r="C13" t="s">
        <v>5</v>
      </c>
    </row>
    <row r="14" spans="1:3" x14ac:dyDescent="0.3">
      <c r="A14" t="s">
        <v>11</v>
      </c>
      <c r="B14" s="8">
        <v>1500</v>
      </c>
      <c r="C14" t="s">
        <v>1</v>
      </c>
    </row>
    <row r="15" spans="1:3" x14ac:dyDescent="0.3">
      <c r="B15" s="8"/>
    </row>
    <row r="16" spans="1:3" x14ac:dyDescent="0.3">
      <c r="A16" s="3" t="s">
        <v>31</v>
      </c>
      <c r="B16" s="8"/>
    </row>
    <row r="17" spans="1:4" x14ac:dyDescent="0.3">
      <c r="A17" t="s">
        <v>39</v>
      </c>
      <c r="B17" s="14">
        <v>725</v>
      </c>
      <c r="C17" t="s">
        <v>0</v>
      </c>
    </row>
    <row r="18" spans="1:4" x14ac:dyDescent="0.3">
      <c r="A18" t="s">
        <v>13</v>
      </c>
      <c r="B18" s="14">
        <v>2500</v>
      </c>
      <c r="C18" t="s">
        <v>7</v>
      </c>
    </row>
    <row r="19" spans="1:4" x14ac:dyDescent="0.3">
      <c r="A19" t="s">
        <v>32</v>
      </c>
      <c r="B19" s="14">
        <v>5000</v>
      </c>
      <c r="C19" t="s">
        <v>3</v>
      </c>
    </row>
    <row r="20" spans="1:4" x14ac:dyDescent="0.3">
      <c r="B20" s="14"/>
    </row>
    <row r="21" spans="1:4" x14ac:dyDescent="0.3">
      <c r="A21" s="3" t="s">
        <v>33</v>
      </c>
      <c r="B21" s="14"/>
    </row>
    <row r="22" spans="1:4" x14ac:dyDescent="0.3">
      <c r="A22" s="17" t="s">
        <v>12</v>
      </c>
      <c r="B22" s="18">
        <v>200</v>
      </c>
      <c r="C22" t="s">
        <v>8</v>
      </c>
    </row>
    <row r="23" spans="1:4" x14ac:dyDescent="0.3">
      <c r="A23" s="17" t="s">
        <v>13</v>
      </c>
      <c r="B23" s="18">
        <v>1250</v>
      </c>
      <c r="C23" t="s">
        <v>15</v>
      </c>
    </row>
    <row r="24" spans="1:4" x14ac:dyDescent="0.3">
      <c r="A24" s="17" t="s">
        <v>14</v>
      </c>
      <c r="B24" s="18">
        <v>2500</v>
      </c>
      <c r="C24" t="s">
        <v>1</v>
      </c>
    </row>
    <row r="25" spans="1:4" x14ac:dyDescent="0.3">
      <c r="A25" s="17" t="s">
        <v>16</v>
      </c>
      <c r="B25" s="18">
        <v>150</v>
      </c>
      <c r="C25" t="s">
        <v>9</v>
      </c>
    </row>
    <row r="26" spans="1:4" x14ac:dyDescent="0.3">
      <c r="A26" s="17" t="s">
        <v>40</v>
      </c>
      <c r="B26" s="18">
        <v>300</v>
      </c>
      <c r="C26" t="s">
        <v>10</v>
      </c>
    </row>
    <row r="27" spans="1:4" x14ac:dyDescent="0.3">
      <c r="A27" s="17"/>
      <c r="B27" s="52"/>
    </row>
    <row r="28" spans="1:4" x14ac:dyDescent="0.3">
      <c r="A28" t="s">
        <v>26</v>
      </c>
      <c r="B28" s="8">
        <f>Samenvatting!B14</f>
        <v>25</v>
      </c>
      <c r="C28" s="15" t="s">
        <v>28</v>
      </c>
      <c r="D28" s="15"/>
    </row>
    <row r="29" spans="1:4" x14ac:dyDescent="0.3">
      <c r="A29" t="s">
        <v>27</v>
      </c>
      <c r="B29" s="6">
        <f>Samenvatting!B15</f>
        <v>900</v>
      </c>
      <c r="C29" s="15" t="s">
        <v>28</v>
      </c>
      <c r="D29" s="15"/>
    </row>
    <row r="30" spans="1:4" x14ac:dyDescent="0.3">
      <c r="A30" t="s">
        <v>34</v>
      </c>
      <c r="B30" s="6">
        <f>Samenvatting!B16</f>
        <v>10</v>
      </c>
      <c r="C30" s="15" t="s">
        <v>28</v>
      </c>
      <c r="D30" s="15"/>
    </row>
    <row r="31" spans="1:4" x14ac:dyDescent="0.3">
      <c r="A31" s="3" t="s">
        <v>6</v>
      </c>
      <c r="B31" s="6"/>
      <c r="C31" s="15"/>
      <c r="D31" s="15"/>
    </row>
    <row r="32" spans="1:4" x14ac:dyDescent="0.3">
      <c r="B32" s="6"/>
    </row>
    <row r="33" spans="1:12" x14ac:dyDescent="0.3">
      <c r="A33" s="22" t="s">
        <v>43</v>
      </c>
      <c r="B33" s="23"/>
      <c r="C33" s="21"/>
      <c r="D33" s="21"/>
      <c r="E33" s="21"/>
    </row>
    <row r="34" spans="1:12" ht="30" customHeight="1" x14ac:dyDescent="0.3">
      <c r="A34" s="24" t="s">
        <v>2</v>
      </c>
      <c r="B34" s="25"/>
      <c r="C34" s="2"/>
      <c r="D34" s="55" t="s">
        <v>41</v>
      </c>
      <c r="E34" s="55"/>
      <c r="F34" s="29" t="s">
        <v>48</v>
      </c>
      <c r="G34" s="29"/>
      <c r="H34" s="26" t="s">
        <v>45</v>
      </c>
      <c r="I34" s="27"/>
    </row>
    <row r="35" spans="1:12" x14ac:dyDescent="0.3">
      <c r="A35" s="5" t="str">
        <f t="shared" ref="A35:A40" si="0">A9</f>
        <v>Account maken en onderhoud</v>
      </c>
      <c r="B35" s="9">
        <f>$B$9*$B$30</f>
        <v>5000</v>
      </c>
      <c r="C35" s="1"/>
      <c r="D35" s="20" t="s">
        <v>42</v>
      </c>
      <c r="E35" s="1">
        <f>B28*B29*B30</f>
        <v>225000</v>
      </c>
      <c r="F35" s="4">
        <f>$B$44/E35</f>
        <v>0.14888888888888888</v>
      </c>
      <c r="G35" s="4"/>
      <c r="H35" s="2" t="s">
        <v>49</v>
      </c>
      <c r="I35" s="1">
        <f>B44/(B29*B30)</f>
        <v>3.7222222222222223</v>
      </c>
      <c r="J35" s="1"/>
      <c r="L35" s="1"/>
    </row>
    <row r="36" spans="1:12" x14ac:dyDescent="0.3">
      <c r="A36" s="5" t="str">
        <f t="shared" si="0"/>
        <v>Registratie project</v>
      </c>
      <c r="B36" s="9">
        <f>$B$10</f>
        <v>500</v>
      </c>
      <c r="D36" s="20"/>
      <c r="E36" s="1"/>
      <c r="F36" s="4"/>
      <c r="G36" s="4"/>
      <c r="H36" s="2" t="s">
        <v>47</v>
      </c>
      <c r="I36" s="1">
        <f>B44/(0.2*($B$29*$B$30))</f>
        <v>18.611111111111111</v>
      </c>
    </row>
    <row r="37" spans="1:12" x14ac:dyDescent="0.3">
      <c r="A37" s="5" t="str">
        <f t="shared" si="0"/>
        <v>Aanmaken certificaten</v>
      </c>
      <c r="B37" s="9">
        <f>$B$29*$B$30*$B$11</f>
        <v>2250</v>
      </c>
      <c r="C37" s="1"/>
      <c r="D37" s="20"/>
      <c r="E37" s="1"/>
      <c r="F37" s="4"/>
      <c r="G37" s="4"/>
    </row>
    <row r="38" spans="1:12" x14ac:dyDescent="0.3">
      <c r="A38" s="5" t="str">
        <f t="shared" si="0"/>
        <v>Overboeken certificaat</v>
      </c>
      <c r="B38" s="9">
        <f>$B$12*$B$29*$B$30</f>
        <v>2250</v>
      </c>
      <c r="C38" s="1"/>
      <c r="D38" s="1"/>
    </row>
    <row r="39" spans="1:12" x14ac:dyDescent="0.3">
      <c r="A39" s="5" t="str">
        <f t="shared" si="0"/>
        <v>Afboeken certificaat</v>
      </c>
      <c r="B39" s="9">
        <f>$B$13*$B$29*$B$30</f>
        <v>2250</v>
      </c>
      <c r="C39" s="1"/>
      <c r="D39" s="1"/>
    </row>
    <row r="40" spans="1:12" x14ac:dyDescent="0.3">
      <c r="A40" s="5" t="str">
        <f t="shared" si="0"/>
        <v>Validatiekosten</v>
      </c>
      <c r="B40" s="9">
        <f>$B$14</f>
        <v>1500</v>
      </c>
    </row>
    <row r="41" spans="1:12" x14ac:dyDescent="0.3">
      <c r="A41" s="5" t="str">
        <f>A17</f>
        <v>Monitoringskosten variabel</v>
      </c>
      <c r="B41" s="9">
        <f>$B$17*$B$30</f>
        <v>7250</v>
      </c>
      <c r="C41" s="1"/>
      <c r="D41" s="1"/>
      <c r="E41" s="1"/>
      <c r="F41" s="4"/>
      <c r="G41" s="4"/>
    </row>
    <row r="42" spans="1:12" x14ac:dyDescent="0.3">
      <c r="A42" s="5" t="str">
        <f>A18</f>
        <v>Monitoring eenmalig</v>
      </c>
      <c r="B42" s="9">
        <f>$B$18</f>
        <v>2500</v>
      </c>
      <c r="C42" s="1"/>
      <c r="D42" s="1"/>
    </row>
    <row r="43" spans="1:12" x14ac:dyDescent="0.3">
      <c r="A43" t="str">
        <f>A19</f>
        <v xml:space="preserve">Verificatiekosten apart </v>
      </c>
      <c r="B43" s="10">
        <f>$B$19*($B$30/5)</f>
        <v>10000</v>
      </c>
      <c r="C43" s="12"/>
      <c r="D43" s="12"/>
    </row>
    <row r="44" spans="1:12" x14ac:dyDescent="0.3">
      <c r="B44" s="13">
        <f>SUM(B35:B43)</f>
        <v>33500</v>
      </c>
      <c r="C44" s="11"/>
      <c r="D44" s="11"/>
    </row>
    <row r="45" spans="1:12" x14ac:dyDescent="0.3">
      <c r="B45" s="7"/>
      <c r="C45" s="7"/>
      <c r="D45" s="7"/>
    </row>
    <row r="46" spans="1:12" x14ac:dyDescent="0.3">
      <c r="A46" s="22" t="s">
        <v>44</v>
      </c>
      <c r="B46" s="23"/>
      <c r="C46" s="21"/>
      <c r="D46" s="21"/>
      <c r="E46" s="21"/>
    </row>
    <row r="47" spans="1:12" ht="30" customHeight="1" x14ac:dyDescent="0.3">
      <c r="A47" s="24" t="s">
        <v>2</v>
      </c>
      <c r="B47" s="25"/>
      <c r="C47" s="2"/>
      <c r="D47" s="55" t="s">
        <v>41</v>
      </c>
      <c r="E47" s="55"/>
      <c r="F47" s="29" t="s">
        <v>48</v>
      </c>
      <c r="G47" s="28"/>
      <c r="H47" s="26" t="s">
        <v>45</v>
      </c>
      <c r="I47" s="27"/>
    </row>
    <row r="48" spans="1:12" x14ac:dyDescent="0.3">
      <c r="A48" t="str">
        <f t="shared" ref="A48:A53" si="1">A9</f>
        <v>Account maken en onderhoud</v>
      </c>
      <c r="B48" s="9">
        <f>$B$9*$B$30</f>
        <v>5000</v>
      </c>
      <c r="C48" s="1"/>
      <c r="D48" s="20" t="s">
        <v>42</v>
      </c>
      <c r="E48" s="1">
        <f>E35</f>
        <v>225000</v>
      </c>
      <c r="F48" s="4">
        <f>$B$59/E48</f>
        <v>0.11333333333333333</v>
      </c>
      <c r="G48" s="4"/>
      <c r="H48" s="2" t="s">
        <v>46</v>
      </c>
      <c r="I48" s="1">
        <f>B59/(B29*B30)</f>
        <v>2.8333333333333335</v>
      </c>
    </row>
    <row r="49" spans="1:9" x14ac:dyDescent="0.3">
      <c r="A49" t="str">
        <f t="shared" si="1"/>
        <v>Registratie project</v>
      </c>
      <c r="B49" s="9">
        <f>$B$10</f>
        <v>500</v>
      </c>
      <c r="D49" s="20"/>
      <c r="E49" s="1"/>
      <c r="F49" s="4"/>
      <c r="G49" s="4"/>
      <c r="H49" s="2" t="s">
        <v>47</v>
      </c>
      <c r="I49" s="1">
        <f>B59/(($B$29*$B$30)*0.2)</f>
        <v>14.166666666666666</v>
      </c>
    </row>
    <row r="50" spans="1:9" x14ac:dyDescent="0.3">
      <c r="A50" t="str">
        <f t="shared" si="1"/>
        <v>Aanmaken certificaten</v>
      </c>
      <c r="B50" s="9">
        <f>$B$29*$B$30*$B$11</f>
        <v>2250</v>
      </c>
      <c r="C50" s="8"/>
      <c r="D50" s="20"/>
      <c r="E50" s="1"/>
      <c r="F50" s="4"/>
      <c r="G50" s="4"/>
    </row>
    <row r="51" spans="1:9" x14ac:dyDescent="0.3">
      <c r="A51" t="str">
        <f t="shared" si="1"/>
        <v>Overboeken certificaat</v>
      </c>
      <c r="B51" s="9">
        <f>$B$12*$B$29*$B$30</f>
        <v>2250</v>
      </c>
      <c r="C51" s="8"/>
      <c r="D51" s="8"/>
    </row>
    <row r="52" spans="1:9" x14ac:dyDescent="0.3">
      <c r="A52" t="str">
        <f t="shared" si="1"/>
        <v>Afboeken certificaat</v>
      </c>
      <c r="B52" s="9">
        <f>$B$13*$B$29*$B$30</f>
        <v>2250</v>
      </c>
      <c r="C52" s="8"/>
      <c r="D52" s="8"/>
    </row>
    <row r="53" spans="1:9" x14ac:dyDescent="0.3">
      <c r="A53" t="str">
        <f t="shared" si="1"/>
        <v>Validatiekosten</v>
      </c>
      <c r="B53" s="9">
        <f>$B$14</f>
        <v>1500</v>
      </c>
      <c r="C53" s="8"/>
      <c r="D53" s="8"/>
    </row>
    <row r="54" spans="1:9" x14ac:dyDescent="0.3">
      <c r="A54" s="17" t="s">
        <v>12</v>
      </c>
      <c r="B54" s="19">
        <f>B22*B30</f>
        <v>2000</v>
      </c>
      <c r="C54" s="8"/>
      <c r="D54" s="8"/>
    </row>
    <row r="55" spans="1:9" x14ac:dyDescent="0.3">
      <c r="A55" s="17" t="s">
        <v>13</v>
      </c>
      <c r="B55" s="19">
        <f>B23</f>
        <v>1250</v>
      </c>
      <c r="C55" s="8"/>
      <c r="D55" s="8"/>
    </row>
    <row r="56" spans="1:9" x14ac:dyDescent="0.3">
      <c r="A56" s="17" t="s">
        <v>14</v>
      </c>
      <c r="B56" s="19">
        <f>B24</f>
        <v>2500</v>
      </c>
      <c r="C56" s="8"/>
      <c r="D56" s="8"/>
    </row>
    <row r="57" spans="1:9" x14ac:dyDescent="0.3">
      <c r="A57" s="17" t="s">
        <v>16</v>
      </c>
      <c r="B57" s="9">
        <f>B26*B30</f>
        <v>3000</v>
      </c>
    </row>
    <row r="58" spans="1:9" x14ac:dyDescent="0.3">
      <c r="A58" s="17" t="s">
        <v>40</v>
      </c>
      <c r="B58" s="10">
        <f>B26*B30</f>
        <v>3000</v>
      </c>
      <c r="C58" s="1"/>
      <c r="D58" s="1"/>
    </row>
    <row r="59" spans="1:9" x14ac:dyDescent="0.3">
      <c r="B59" s="13">
        <f>SUM(B48:B58)</f>
        <v>25500</v>
      </c>
      <c r="C59" s="7"/>
      <c r="D59" s="7"/>
    </row>
    <row r="60" spans="1:9" x14ac:dyDescent="0.3">
      <c r="B60" s="7"/>
      <c r="C60" s="7"/>
      <c r="D60" s="7"/>
    </row>
  </sheetData>
  <sheetProtection algorithmName="SHA-512" hashValue="ij605mcKQb0DuPNcgoZa5ac4P/LoudlUMa4DEfhBCoXz9nGbTLB6FFw/syy9QK+0VS8Vd73vjzmYaCynFuMoMg==" saltValue="VJl/x5uVzqL/j0iNdYyPHA==" spinCount="100000" sheet="1" objects="1" scenarios="1"/>
  <protectedRanges>
    <protectedRange algorithmName="SHA-512" hashValue="tlc0QwaN86YvBl1yBqsQ5vDTlarim/KKdtgWM7CHVJ/4R2kEKOwGZWz6U1X/x7DdhlTxCnqRCMUvK9fYuHgRqw==" saltValue="H3RZM1P7RyCofTnPBRJcGA==" spinCount="100000" sqref="B17:B26" name="Bereik1"/>
  </protectedRanges>
  <mergeCells count="2">
    <mergeCell ref="D34:E34"/>
    <mergeCell ref="D47:E47"/>
  </mergeCells>
  <pageMargins left="0.70866141732283472" right="0.70866141732283472" top="0.74803149606299213" bottom="0.74803149606299213" header="0.31496062992125984" footer="0.31496062992125984"/>
  <pageSetup paperSize="8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561E640B089B43AF2706A09A8D6EC9" ma:contentTypeVersion="8" ma:contentTypeDescription="Create a new document." ma:contentTypeScope="" ma:versionID="8e605e54dc7fe4a41cebb0abbf63d3e2">
  <xsd:schema xmlns:xsd="http://www.w3.org/2001/XMLSchema" xmlns:xs="http://www.w3.org/2001/XMLSchema" xmlns:p="http://schemas.microsoft.com/office/2006/metadata/properties" xmlns:ns2="e56d1708-bd23-4ca7-8743-421f8f91b57b" xmlns:ns3="ba9939da-cf81-4807-8ec3-281fe9850b2c" targetNamespace="http://schemas.microsoft.com/office/2006/metadata/properties" ma:root="true" ma:fieldsID="af1cda2dfdc5eb7623f14a29836af8a9" ns2:_="" ns3:_="">
    <xsd:import namespace="e56d1708-bd23-4ca7-8743-421f8f91b57b"/>
    <xsd:import namespace="ba9939da-cf81-4807-8ec3-281fe9850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d1708-bd23-4ca7-8743-421f8f91b5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939da-cf81-4807-8ec3-281fe9850b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E72456-1644-430C-85D5-8053020187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8F8E5-29E9-4526-B43F-BC1A370C937A}">
  <ds:schemaRefs>
    <ds:schemaRef ds:uri="e56d1708-bd23-4ca7-8743-421f8f91b57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a9939da-cf81-4807-8ec3-281fe9850b2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EE17B6-6E5F-45DE-BCCA-3A5FE4CFE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d1708-bd23-4ca7-8743-421f8f91b57b"/>
    <ds:schemaRef ds:uri="ba9939da-cf81-4807-8ec3-281fe9850b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Welkom</vt:lpstr>
      <vt:lpstr>Samenvatting</vt:lpstr>
      <vt:lpstr>kostenberekening</vt:lpstr>
      <vt:lpstr>eigen kosten invullen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Gaast</dc:creator>
  <cp:lastModifiedBy>Hielke Klomp</cp:lastModifiedBy>
  <cp:lastPrinted>2020-09-08T13:46:31Z</cp:lastPrinted>
  <dcterms:created xsi:type="dcterms:W3CDTF">2020-08-28T10:34:21Z</dcterms:created>
  <dcterms:modified xsi:type="dcterms:W3CDTF">2021-03-12T11:38:49Z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0x010100E7561E640B089B43AF2706A09A8D6EC9</vt:lpwstr>
  </property>
</Properties>
</file>